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Расчет доходов" sheetId="1" state="visible" r:id="rId1"/>
  </sheets>
  <definedNames>
    <definedName name="_xlnm.Print_Area" localSheetId="0">'Расчет доходов'!$A$1:$M$11</definedName>
  </definedNames>
  <calcPr/>
</workbook>
</file>

<file path=xl/sharedStrings.xml><?xml version="1.0" encoding="utf-8"?>
<sst xmlns="http://schemas.openxmlformats.org/spreadsheetml/2006/main" count="34" uniqueCount="34">
  <si>
    <t xml:space="preserve">Приложение 2 </t>
  </si>
  <si>
    <t xml:space="preserve">Расчет прогноза поступления доходов, получаемых от продажи земельных участков, находящихся в собственности субъектов РФ (за исключением земельных участков бюджетных и автономных учреждений субъектов РФ)  КБК   120 1 14 06022 02 0000 430    </t>
  </si>
  <si>
    <t xml:space="preserve">№ п/п</t>
  </si>
  <si>
    <t>Наименование</t>
  </si>
  <si>
    <t xml:space="preserve">Площадь земельного участка (м2)</t>
  </si>
  <si>
    <t xml:space="preserve">Рыночная стоимость объектов недвижимости очередного финансового года РС0</t>
  </si>
  <si>
    <t xml:space="preserve">Рыночная стоимость объектов недвижимости первого планового периода РС1</t>
  </si>
  <si>
    <t xml:space="preserve">Рыночная стоимость объектов недвижимости второго планового периода РС2</t>
  </si>
  <si>
    <r>
      <t xml:space="preserve">Коэффициент реализации для первого года продаж К</t>
    </r>
    <r>
      <rPr>
        <b/>
        <vertAlign val="subscript"/>
        <sz val="10"/>
        <rFont val="Times New Roman"/>
      </rPr>
      <t>1</t>
    </r>
  </si>
  <si>
    <r>
      <t xml:space="preserve">Коэффициент реализации для второго года продаж К</t>
    </r>
    <r>
      <rPr>
        <b/>
        <vertAlign val="subscript"/>
        <sz val="10"/>
        <rFont val="Times New Roman"/>
      </rPr>
      <t>2</t>
    </r>
  </si>
  <si>
    <r>
      <t xml:space="preserve">Коэффициент реализации для третьего года продаж К</t>
    </r>
    <r>
      <rPr>
        <b/>
        <vertAlign val="subscript"/>
        <sz val="10"/>
        <rFont val="Times New Roman"/>
      </rPr>
      <t>3</t>
    </r>
  </si>
  <si>
    <t xml:space="preserve">Прогноз на очередной финансовый год</t>
  </si>
  <si>
    <t xml:space="preserve">Прогноз на первый плановый период</t>
  </si>
  <si>
    <t xml:space="preserve">Прогноз на второй плановый период</t>
  </si>
  <si>
    <t xml:space="preserve">Земельный участок, адрес: Местоположение установлено относительно ориентира, расположенного в границах участка.Ориентир здравпункт. Почтовый адрес ориентира: Новосибирская область, город Новосибирск, переулок 10-й Бронный, дом 29, кадастровый номер: 54:35:053280:21, категория земель: земли населенных пунктов
</t>
  </si>
  <si>
    <t xml:space="preserve">Земельный участок, адрес: Местоположение установлено относительно ориентира, расположенного в границах участка. Ориентир административное здание. Почтовый адрес ориентира: Новосибирская область, город Новосибирск, улица Чаплыгина, дом 53, кадастровый н омер: 54:35:101450:22, категория земель: земли населенных пунктов
</t>
  </si>
  <si>
    <t xml:space="preserve">Итого в 2026 году, тыс. руб.</t>
  </si>
  <si>
    <t xml:space="preserve">Земельный участок, адрес: Новосибирская область, Искитимский район, рабочий поселок Линево, улица Первопроходцев, дом 2/1, кадастровый номер: 54:07:020105:882, площадь 645 кв.м, категория земель: земли населенных пунктов
</t>
  </si>
  <si>
    <t xml:space="preserve">Земельный участок, адрес: установлено относительно ориентира, расположенного в границах участка. Почтовый адрес ориентира: Новосибирская область, Доволенский район, село Довольное, улица Дорожная, дом 4, кадастровый номер: 54:05:010131:88,  категория земель: земли населенных пунктов</t>
  </si>
  <si>
    <t xml:space="preserve">Итого в 2027 году, в тыс. руб.</t>
  </si>
  <si>
    <t xml:space="preserve">Земельный участок, адрес: установлено относительно ориентира, расположенного в границах участка. Почтовый адрес ориентира: Новосибирская область, Болотнинский район, город Болотное, улица Алтайская, дом 98, кадастровый номер: 54:03:010801:1,  категория земель: земли населенных пунктов</t>
  </si>
  <si>
    <t xml:space="preserve">Итого в 2028 году, в тыс. руб.</t>
  </si>
  <si>
    <t xml:space="preserve">Наименование вида доходов</t>
  </si>
  <si>
    <t xml:space="preserve">План/Ожидаемое 2025 год</t>
  </si>
  <si>
    <t xml:space="preserve">Среднее значение</t>
  </si>
  <si>
    <t>Прогноз</t>
  </si>
  <si>
    <t xml:space="preserve">2026 год</t>
  </si>
  <si>
    <t xml:space="preserve">Темп роста (%)</t>
  </si>
  <si>
    <t xml:space="preserve">2027 год</t>
  </si>
  <si>
    <t xml:space="preserve">2028 год</t>
  </si>
  <si>
    <t xml:space="preserve">Доходы от реализации земельных участков, находящихся в собственности Новосибирской области, приватизируемые собственниками  зданий, строений, сооружений, отчужденными из государственной собственности</t>
  </si>
  <si>
    <t xml:space="preserve">В прогноз бюджета, тыс. руб.</t>
  </si>
  <si>
    <t xml:space="preserve">+ приватизация</t>
  </si>
  <si>
    <t xml:space="preserve">ВСЕГО суммарно в прогноз бюджета  тыс. 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</si>
</sst>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8">
    <font>
      <sz val="11.000000"/>
      <color theme="1"/>
      <name val="Calibri"/>
      <scheme val="minor"/>
    </font>
    <font>
      <sz val="10.000000"/>
      <name val="Calibri"/>
      <scheme val="minor"/>
    </font>
    <font>
      <sz val="10.000000"/>
      <name val="Times New Roman"/>
    </font>
    <font>
      <b/>
      <sz val="10.000000"/>
      <name val="Times New Roman"/>
    </font>
    <font>
      <b/>
      <sz val="10.000000"/>
      <name val="Calibri"/>
      <scheme val="minor"/>
    </font>
    <font>
      <sz val="10.000000"/>
      <color theme="1"/>
      <name val="Times New Roman"/>
    </font>
    <font>
      <sz val="12.000000"/>
      <name val="Times New Roman"/>
    </font>
    <font>
      <sz val="12.000000"/>
      <name val="Calibri"/>
      <scheme val="minor"/>
    </font>
    <font>
      <sz val="12.000000"/>
      <color indexed="2"/>
      <name val="Calibri"/>
      <scheme val="minor"/>
    </font>
    <font>
      <sz val="12.000000"/>
      <color indexed="2"/>
      <name val="Times New Roman"/>
    </font>
    <font>
      <b/>
      <sz val="12.000000"/>
      <name val="Times New Roman"/>
    </font>
    <font>
      <b/>
      <sz val="12.000000"/>
      <color indexed="2"/>
      <name val="Times New Roman"/>
    </font>
    <font>
      <sz val="11.000000"/>
      <color indexed="2"/>
      <name val="Calibri"/>
      <scheme val="minor"/>
    </font>
    <font>
      <b/>
      <sz val="12.000000"/>
      <name val="Calibri"/>
      <scheme val="minor"/>
    </font>
    <font>
      <b/>
      <sz val="11.000000"/>
      <name val="Calibri"/>
      <scheme val="minor"/>
    </font>
    <font>
      <sz val="11.000000"/>
      <name val="Calibri"/>
      <scheme val="minor"/>
    </font>
    <font>
      <sz val="14.000000"/>
      <name val="Calibri"/>
      <scheme val="minor"/>
    </font>
    <font>
      <sz val="14.000000"/>
      <color indexed="2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2">
    <xf fontId="0" fillId="0" borderId="0" numFmtId="0" xfId="0"/>
    <xf fontId="1" fillId="2" borderId="0" numFmtId="0" xfId="0" applyFont="1" applyFill="1"/>
    <xf fontId="2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1" fillId="2" borderId="0" numFmtId="0" xfId="0" applyFont="1" applyFill="1" applyAlignment="1">
      <alignment wrapText="1"/>
    </xf>
    <xf fontId="2" fillId="2" borderId="1" numFmtId="0" xfId="0" applyFont="1" applyFill="1" applyBorder="1" applyAlignment="1">
      <alignment horizontal="center" vertical="center" wrapText="1"/>
    </xf>
    <xf fontId="2" fillId="2" borderId="2" numFmtId="0" xfId="0" applyFont="1" applyFill="1" applyBorder="1" applyAlignment="1">
      <alignment horizontal="center" vertical="center" wrapText="1"/>
    </xf>
    <xf fontId="3" fillId="2" borderId="2" numFmtId="0" xfId="0" applyFont="1" applyFill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2" fillId="2" borderId="3" numFmtId="0" xfId="0" applyFont="1" applyFill="1" applyBorder="1" applyAlignment="1">
      <alignment horizontal="center" vertical="center"/>
    </xf>
    <xf fontId="2" fillId="2" borderId="3" numFmtId="0" xfId="0" applyFont="1" applyFill="1" applyBorder="1" applyAlignment="1">
      <alignment vertical="top" wrapText="1"/>
    </xf>
    <xf fontId="2" fillId="2" borderId="3" numFmtId="3" xfId="0" applyNumberFormat="1" applyFont="1" applyFill="1" applyBorder="1" applyAlignment="1">
      <alignment horizontal="center" vertical="center" wrapText="1"/>
    </xf>
    <xf fontId="2" fillId="2" borderId="3" numFmtId="160" xfId="0" applyNumberFormat="1" applyFont="1" applyFill="1" applyBorder="1" applyAlignment="1">
      <alignment horizontal="center" vertical="center" wrapText="1"/>
    </xf>
    <xf fontId="2" fillId="2" borderId="3" numFmtId="0" xfId="0" applyFont="1" applyFill="1" applyBorder="1" applyAlignment="1">
      <alignment horizontal="center" vertical="center" wrapText="1"/>
    </xf>
    <xf fontId="2" fillId="2" borderId="3" numFmtId="4" xfId="0" applyNumberFormat="1" applyFont="1" applyFill="1" applyBorder="1" applyAlignment="1">
      <alignment horizontal="center" vertical="center"/>
    </xf>
    <xf fontId="2" fillId="2" borderId="3" numFmtId="160" xfId="0" applyNumberFormat="1" applyFont="1" applyFill="1" applyBorder="1" applyAlignment="1">
      <alignment horizontal="center" vertical="center"/>
    </xf>
    <xf fontId="2" fillId="2" borderId="0" numFmtId="160" xfId="0" applyNumberFormat="1" applyFont="1" applyFill="1" applyAlignment="1">
      <alignment horizontal="center" vertical="center"/>
    </xf>
    <xf fontId="3" fillId="2" borderId="3" numFmtId="0" xfId="0" applyFont="1" applyFill="1" applyBorder="1" applyAlignment="1">
      <alignment horizontal="left" vertical="center"/>
    </xf>
    <xf fontId="4" fillId="2" borderId="3" numFmtId="0" xfId="0" applyFont="1" applyFill="1" applyBorder="1" applyAlignment="1">
      <alignment horizontal="left" vertical="center"/>
    </xf>
    <xf fontId="3" fillId="2" borderId="3" numFmtId="160" xfId="0" applyNumberFormat="1" applyFont="1" applyFill="1" applyBorder="1" applyAlignment="1">
      <alignment horizontal="center" vertical="center" wrapText="1"/>
    </xf>
    <xf fontId="2" fillId="2" borderId="4" numFmtId="0" xfId="0" applyFont="1" applyFill="1" applyBorder="1" applyAlignment="1">
      <alignment horizontal="center" vertical="center" wrapText="1"/>
    </xf>
    <xf fontId="1" fillId="2" borderId="3" numFmtId="0" xfId="0" applyFont="1" applyFill="1" applyBorder="1"/>
    <xf fontId="3" fillId="2" borderId="3" numFmtId="160" xfId="0" applyNumberFormat="1" applyFont="1" applyFill="1" applyBorder="1" applyAlignment="1">
      <alignment horizontal="center" vertical="center"/>
    </xf>
    <xf fontId="2" fillId="2" borderId="5" numFmtId="160" xfId="0" applyNumberFormat="1" applyFont="1" applyFill="1" applyBorder="1" applyAlignment="1">
      <alignment horizontal="center" vertical="center" wrapText="1"/>
    </xf>
    <xf fontId="5" fillId="0" borderId="6" numFmtId="160" xfId="0" applyNumberFormat="1" applyFont="1" applyBorder="1" applyAlignment="1">
      <alignment horizontal="center" vertical="center" wrapText="1"/>
    </xf>
    <xf fontId="2" fillId="2" borderId="7" numFmtId="160" xfId="0" applyNumberFormat="1" applyFont="1" applyFill="1" applyBorder="1" applyAlignment="1">
      <alignment horizontal="center" vertical="center" wrapText="1"/>
    </xf>
    <xf fontId="2" fillId="2" borderId="3" numFmtId="0" xfId="0" applyFont="1" applyFill="1" applyBorder="1" applyAlignment="1">
      <alignment vertical="center" wrapText="1"/>
    </xf>
    <xf fontId="2" fillId="2" borderId="8" numFmtId="160" xfId="0" applyNumberFormat="1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left" vertical="center"/>
    </xf>
    <xf fontId="1" fillId="2" borderId="0" numFmtId="160" xfId="0" applyNumberFormat="1" applyFont="1" applyFill="1"/>
    <xf fontId="6" fillId="0" borderId="2" numFmtId="0" xfId="0" applyFont="1" applyBorder="1" applyAlignment="1">
      <alignment horizontal="center" vertical="center" wrapText="1"/>
    </xf>
    <xf fontId="6" fillId="0" borderId="9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 vertical="center" wrapText="1"/>
    </xf>
    <xf fontId="6" fillId="0" borderId="10" numFmtId="0" xfId="0" applyFont="1" applyBorder="1" applyAlignment="1">
      <alignment horizontal="center"/>
    </xf>
    <xf fontId="6" fillId="0" borderId="11" numFmtId="0" xfId="0" applyFont="1" applyBorder="1" applyAlignment="1">
      <alignment horizontal="center"/>
    </xf>
    <xf fontId="6" fillId="0" borderId="12" numFmtId="0" xfId="0" applyFont="1" applyBorder="1" applyAlignment="1">
      <alignment horizontal="center"/>
    </xf>
    <xf fontId="6" fillId="0" borderId="6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left" vertical="center" wrapText="1"/>
    </xf>
    <xf fontId="7" fillId="0" borderId="6" numFmtId="0" xfId="0" applyFont="1" applyBorder="1" applyAlignment="1">
      <alignment horizontal="left"/>
    </xf>
    <xf fontId="8" fillId="0" borderId="6" numFmtId="0" xfId="0" applyFont="1" applyBorder="1" applyAlignment="1">
      <alignment horizontal="left"/>
    </xf>
    <xf fontId="9" fillId="0" borderId="6" numFmtId="0" xfId="0" applyFont="1" applyBorder="1" applyAlignment="1">
      <alignment horizontal="left" vertical="center" wrapText="1"/>
    </xf>
    <xf fontId="2" fillId="0" borderId="10" numFmtId="0" xfId="0" applyFont="1" applyBorder="1" applyAlignment="1">
      <alignment horizontal="left" vertical="center" wrapText="1"/>
    </xf>
    <xf fontId="2" fillId="0" borderId="12" numFmtId="0" xfId="0" applyFont="1" applyBorder="1" applyAlignment="1">
      <alignment horizontal="left" vertical="center" wrapText="1"/>
    </xf>
    <xf fontId="6" fillId="0" borderId="6" numFmtId="4" xfId="0" applyNumberFormat="1" applyFont="1" applyBorder="1" applyAlignment="1">
      <alignment horizontal="center" vertical="center" wrapText="1"/>
    </xf>
    <xf fontId="6" fillId="0" borderId="6" numFmtId="4" xfId="0" applyNumberFormat="1" applyFont="1" applyBorder="1" applyAlignment="1">
      <alignment horizontal="center" vertical="center"/>
    </xf>
    <xf fontId="6" fillId="0" borderId="6" numFmtId="160" xfId="0" applyNumberFormat="1" applyFont="1" applyBorder="1" applyAlignment="1">
      <alignment horizontal="center" vertical="center"/>
    </xf>
    <xf fontId="10" fillId="0" borderId="10" numFmtId="0" xfId="0" applyFont="1" applyBorder="1" applyAlignment="1">
      <alignment horizontal="left" vertical="center"/>
    </xf>
    <xf fontId="10" fillId="0" borderId="12" numFmtId="0" xfId="0" applyFont="1" applyBorder="1" applyAlignment="1">
      <alignment horizontal="left" vertical="center"/>
    </xf>
    <xf fontId="11" fillId="0" borderId="6" numFmtId="0" xfId="0" applyFont="1" applyBorder="1" applyAlignment="1">
      <alignment horizontal="left" vertical="center"/>
    </xf>
    <xf fontId="12" fillId="3" borderId="6" numFmtId="0" xfId="0" applyFont="1" applyFill="1" applyBorder="1"/>
    <xf fontId="6" fillId="0" borderId="6" numFmtId="0" xfId="0" applyFont="1" applyBorder="1" applyAlignment="1">
      <alignment horizontal="center" vertical="center"/>
    </xf>
    <xf fontId="13" fillId="0" borderId="6" numFmtId="49" xfId="0" applyNumberFormat="1" applyFont="1" applyBorder="1" applyAlignment="1">
      <alignment horizontal="left"/>
    </xf>
    <xf fontId="14" fillId="3" borderId="12" numFmtId="0" xfId="0" applyFont="1" applyFill="1" applyBorder="1" applyAlignment="1">
      <alignment horizontal="center"/>
    </xf>
    <xf fontId="12" fillId="0" borderId="6" numFmtId="0" xfId="0" applyFont="1" applyBorder="1" applyAlignment="1">
      <alignment horizontal="left"/>
    </xf>
    <xf fontId="15" fillId="3" borderId="11" numFmtId="0" xfId="0" applyFont="1" applyFill="1" applyBorder="1"/>
    <xf fontId="15" fillId="3" borderId="12" numFmtId="0" xfId="0" applyFont="1" applyFill="1" applyBorder="1"/>
    <xf fontId="6" fillId="0" borderId="0" numFmtId="4" xfId="0" applyNumberFormat="1" applyFont="1" applyAlignment="1">
      <alignment horizontal="center" vertical="center"/>
    </xf>
    <xf fontId="12" fillId="0" borderId="6" numFmtId="0" xfId="0" applyFont="1" applyBorder="1" applyAlignment="1">
      <alignment vertical="center" wrapText="1"/>
    </xf>
    <xf fontId="10" fillId="0" borderId="6" numFmtId="4" xfId="0" applyNumberFormat="1" applyFont="1" applyBorder="1" applyAlignment="1">
      <alignment horizontal="center" vertical="center"/>
    </xf>
    <xf fontId="16" fillId="2" borderId="0" numFmtId="0" xfId="0" applyFont="1" applyFill="1"/>
    <xf fontId="17" fillId="2" borderId="0" numFmt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100" workbookViewId="0">
      <pane ySplit="2" topLeftCell="A3" activePane="bottomLeft" state="frozen"/>
      <selection activeCell="L19" activeCellId="0" sqref="L19"/>
    </sheetView>
  </sheetViews>
  <sheetFormatPr defaultRowHeight="15" customHeight="1"/>
  <cols>
    <col customWidth="1" min="1" max="1" style="1" width="9.140625"/>
    <col customWidth="1" min="2" max="2" style="1" width="69.140625"/>
    <col customWidth="1" min="3" max="3" style="1" width="12.42578125"/>
    <col customWidth="1" min="4" max="4" style="1" width="19.28515625"/>
    <col customWidth="1" min="5" max="5" style="1" width="19.140625"/>
    <col customWidth="1" min="6" max="6" style="1" width="17.5703125"/>
    <col customWidth="1" min="7" max="7" style="1" width="16.7109375"/>
    <col customWidth="1" min="8" max="9" style="1" width="16.28515625"/>
    <col customWidth="1" min="10" max="10" style="1" width="12.5703125"/>
    <col customWidth="1" min="11" max="11" style="1" width="12.85546875"/>
    <col customWidth="1" min="12" max="12" style="1" width="13.28515625"/>
    <col customWidth="1" min="13" max="256" style="1" width="9.140625"/>
    <col min="257" max="16384" style="1" width="9.140625"/>
  </cols>
  <sheetData>
    <row r="1" ht="33" customHeight="1">
      <c r="J1" s="2" t="s">
        <v>0</v>
      </c>
      <c r="K1" s="2"/>
      <c r="L1" s="2"/>
    </row>
    <row r="2" ht="60.75" customHeight="1">
      <c r="A2" s="3" t="s">
        <v>1</v>
      </c>
      <c r="B2" s="4"/>
      <c r="C2" s="4"/>
      <c r="D2" s="4"/>
      <c r="E2" s="4"/>
      <c r="F2" s="4"/>
      <c r="G2" s="1"/>
      <c r="H2" s="1"/>
      <c r="I2" s="1"/>
      <c r="J2" s="1"/>
      <c r="K2" s="1"/>
      <c r="L2" s="1"/>
    </row>
    <row r="3" ht="93" customHeight="1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</row>
    <row r="4" ht="63" customHeight="1">
      <c r="A4" s="9">
        <v>1</v>
      </c>
      <c r="B4" s="10" t="s">
        <v>14</v>
      </c>
      <c r="C4" s="11">
        <v>535</v>
      </c>
      <c r="D4" s="12">
        <v>4087</v>
      </c>
      <c r="E4" s="13"/>
      <c r="F4" s="13"/>
      <c r="G4" s="14">
        <v>0.20000000000000001</v>
      </c>
      <c r="H4" s="14">
        <v>0.13</v>
      </c>
      <c r="I4" s="14">
        <v>0.20000000000000001</v>
      </c>
      <c r="J4" s="15">
        <f t="shared" ref="J4:J5" si="0">SUM(D4*G4)</f>
        <v>817.40000000000009</v>
      </c>
      <c r="K4" s="15"/>
      <c r="L4" s="1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</row>
    <row r="5" ht="68.25" customHeight="1">
      <c r="A5" s="9">
        <v>2</v>
      </c>
      <c r="B5" s="10" t="s">
        <v>15</v>
      </c>
      <c r="C5" s="11">
        <v>342</v>
      </c>
      <c r="D5" s="12">
        <v>11929</v>
      </c>
      <c r="E5" s="13"/>
      <c r="F5" s="13"/>
      <c r="G5" s="14">
        <v>0.20000000000000001</v>
      </c>
      <c r="H5" s="14">
        <v>0.13</v>
      </c>
      <c r="I5" s="14">
        <v>0.20000000000000001</v>
      </c>
      <c r="J5" s="16">
        <f t="shared" si="0"/>
        <v>2385.8000000000002</v>
      </c>
      <c r="K5" s="15"/>
      <c r="L5" s="1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</row>
    <row r="6" ht="24" customHeight="1">
      <c r="A6" s="17" t="s">
        <v>16</v>
      </c>
      <c r="B6" s="18"/>
      <c r="C6" s="11"/>
      <c r="D6" s="19">
        <f>SUM(D4:D5)</f>
        <v>16016</v>
      </c>
      <c r="E6" s="20"/>
      <c r="F6" s="19"/>
      <c r="G6" s="21"/>
      <c r="H6" s="21"/>
      <c r="I6" s="21"/>
      <c r="J6" s="22">
        <f>SUM(J4:J5)</f>
        <v>3203.2000000000003</v>
      </c>
      <c r="K6" s="15"/>
      <c r="L6" s="1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</row>
    <row r="7" ht="45" customHeight="1">
      <c r="A7" s="9">
        <v>3</v>
      </c>
      <c r="B7" s="10" t="s">
        <v>17</v>
      </c>
      <c r="C7" s="11">
        <v>645</v>
      </c>
      <c r="D7" s="23"/>
      <c r="E7" s="24">
        <v>279</v>
      </c>
      <c r="F7" s="25"/>
      <c r="G7" s="14">
        <v>0.20000000000000001</v>
      </c>
      <c r="H7" s="14">
        <v>0.13</v>
      </c>
      <c r="I7" s="14">
        <v>0.20000000000000001</v>
      </c>
      <c r="J7" s="15"/>
      <c r="K7" s="15"/>
      <c r="L7" s="1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</row>
    <row r="8" ht="49.5" customHeight="1">
      <c r="A8" s="9">
        <v>4</v>
      </c>
      <c r="B8" s="26" t="s">
        <v>18</v>
      </c>
      <c r="C8" s="11">
        <v>771</v>
      </c>
      <c r="D8" s="12"/>
      <c r="E8" s="27">
        <v>229</v>
      </c>
      <c r="F8" s="12"/>
      <c r="G8" s="14">
        <v>0.20000000000000001</v>
      </c>
      <c r="H8" s="14">
        <v>0.13</v>
      </c>
      <c r="I8" s="14">
        <v>0.20000000000000001</v>
      </c>
      <c r="J8" s="15"/>
      <c r="K8" s="15"/>
      <c r="L8" s="15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</row>
    <row r="9" ht="23.25" customHeight="1">
      <c r="A9" s="17" t="s">
        <v>19</v>
      </c>
      <c r="B9" s="28"/>
      <c r="C9" s="11"/>
      <c r="D9" s="12"/>
      <c r="E9" s="19">
        <f>SUM(E7:E8)</f>
        <v>508</v>
      </c>
      <c r="F9" s="19"/>
      <c r="G9" s="21"/>
      <c r="H9" s="21"/>
      <c r="I9" s="21"/>
      <c r="J9" s="15"/>
      <c r="K9" s="22">
        <f>(D6*H7)+(E9*G7)</f>
        <v>2183.6799999999998</v>
      </c>
      <c r="L9" s="1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="1" customFormat="1" ht="48.75" customHeight="1">
      <c r="A10" s="9">
        <v>5</v>
      </c>
      <c r="B10" s="26" t="s">
        <v>20</v>
      </c>
      <c r="C10" s="11">
        <v>22197</v>
      </c>
      <c r="D10" s="12"/>
      <c r="E10" s="13"/>
      <c r="F10" s="12">
        <v>4706</v>
      </c>
      <c r="G10" s="14">
        <v>0.20000000000000001</v>
      </c>
      <c r="H10" s="14">
        <v>0.13</v>
      </c>
      <c r="I10" s="14">
        <v>0.20000000000000001</v>
      </c>
      <c r="J10" s="15"/>
      <c r="K10" s="15"/>
      <c r="L10" s="15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  <c r="IH10" s="1"/>
      <c r="II10" s="1"/>
      <c r="IJ10" s="1"/>
      <c r="IK10" s="1"/>
      <c r="IL10" s="1"/>
      <c r="IM10" s="1"/>
      <c r="IN10" s="1"/>
      <c r="IO10" s="1"/>
      <c r="IP10" s="1"/>
      <c r="IQ10" s="1"/>
      <c r="IR10" s="1"/>
      <c r="IS10" s="1"/>
      <c r="IT10" s="1"/>
      <c r="IU10" s="1"/>
      <c r="IV10" s="1"/>
    </row>
    <row r="11" ht="31.5" customHeight="1">
      <c r="A11" s="17" t="s">
        <v>21</v>
      </c>
      <c r="B11" s="28"/>
      <c r="C11" s="11"/>
      <c r="D11" s="12"/>
      <c r="E11" s="13"/>
      <c r="F11" s="19">
        <f>SUM(F10:F10)</f>
        <v>4706</v>
      </c>
      <c r="G11" s="21"/>
      <c r="H11" s="21"/>
      <c r="I11" s="21"/>
      <c r="J11" s="15"/>
      <c r="K11" s="15"/>
      <c r="L11" s="22">
        <f>SUM((D6*I8)+(E9*H8)+(F11*G8))</f>
        <v>4210.4400000000005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</row>
    <row r="12">
      <c r="E12" s="1"/>
      <c r="F12" s="1"/>
      <c r="K12" s="1"/>
      <c r="L12" s="29"/>
    </row>
    <row r="13" ht="15" customHeight="1">
      <c r="A13" s="30" t="s">
        <v>22</v>
      </c>
      <c r="B13" s="31"/>
      <c r="C13" s="32">
        <v>2023</v>
      </c>
      <c r="D13" s="32">
        <v>2024</v>
      </c>
      <c r="E13" s="32" t="s">
        <v>23</v>
      </c>
      <c r="F13" s="32" t="s">
        <v>24</v>
      </c>
      <c r="G13" s="33" t="s">
        <v>25</v>
      </c>
      <c r="H13" s="34"/>
      <c r="I13" s="34"/>
      <c r="J13" s="34"/>
      <c r="K13" s="34"/>
      <c r="L13" s="35"/>
    </row>
    <row r="14" ht="22.5" customHeight="1">
      <c r="A14" s="36"/>
      <c r="B14" s="36"/>
      <c r="C14" s="37"/>
      <c r="D14" s="37"/>
      <c r="E14" s="37"/>
      <c r="F14" s="37"/>
      <c r="G14" s="37" t="s">
        <v>26</v>
      </c>
      <c r="H14" s="37" t="s">
        <v>27</v>
      </c>
      <c r="I14" s="37" t="s">
        <v>28</v>
      </c>
      <c r="J14" s="37" t="s">
        <v>27</v>
      </c>
      <c r="K14" s="37" t="s">
        <v>29</v>
      </c>
      <c r="L14" s="37" t="s">
        <v>27</v>
      </c>
    </row>
    <row r="15" ht="15" customHeight="1">
      <c r="A15" s="38"/>
      <c r="B15" s="39"/>
      <c r="C15" s="40"/>
      <c r="D15" s="40"/>
      <c r="E15" s="41"/>
      <c r="F15" s="38"/>
      <c r="G15" s="41"/>
      <c r="H15" s="41"/>
      <c r="I15" s="41"/>
      <c r="J15" s="41"/>
      <c r="K15" s="41"/>
      <c r="L15" s="41"/>
    </row>
    <row r="16" ht="42.75" customHeight="1">
      <c r="A16" s="42" t="s">
        <v>30</v>
      </c>
      <c r="B16" s="43"/>
      <c r="C16" s="44">
        <v>13811.1574</v>
      </c>
      <c r="D16" s="44">
        <v>31820.700000000001</v>
      </c>
      <c r="E16" s="44">
        <v>20740</v>
      </c>
      <c r="F16" s="44">
        <f>(C16+D16+E16)/3</f>
        <v>22123.952466666669</v>
      </c>
      <c r="G16" s="45">
        <f>F16*1.04</f>
        <v>23008.910565333335</v>
      </c>
      <c r="H16" s="46">
        <f>G16/E16</f>
        <v>1.1093978093217616</v>
      </c>
      <c r="I16" s="45">
        <f>G16*1.04</f>
        <v>23929.26698794667</v>
      </c>
      <c r="J16" s="46">
        <f>I16/G16</f>
        <v>1.04</v>
      </c>
      <c r="K16" s="45">
        <f>I16*1.04</f>
        <v>24886.437667464539</v>
      </c>
      <c r="L16" s="46">
        <f>K16/I16</f>
        <v>1.04</v>
      </c>
    </row>
    <row r="17" ht="15" customHeight="1">
      <c r="A17" s="47" t="s">
        <v>31</v>
      </c>
      <c r="B17" s="48"/>
      <c r="C17" s="49"/>
      <c r="D17" s="49"/>
      <c r="E17" s="50"/>
      <c r="F17" s="40"/>
      <c r="G17" s="45">
        <f>G16</f>
        <v>23008.910565333335</v>
      </c>
      <c r="H17" s="51"/>
      <c r="I17" s="45">
        <f>I16</f>
        <v>23929.26698794667</v>
      </c>
      <c r="J17" s="51"/>
      <c r="K17" s="45">
        <f>K16</f>
        <v>24886.437667464539</v>
      </c>
      <c r="L17" s="51"/>
    </row>
    <row r="18" ht="15" customHeight="1">
      <c r="A18" s="52" t="s">
        <v>32</v>
      </c>
      <c r="B18" s="53"/>
      <c r="C18" s="54"/>
      <c r="D18" s="54"/>
      <c r="E18" s="45">
        <v>6850.9499999999998</v>
      </c>
      <c r="F18" s="54"/>
      <c r="G18" s="45">
        <f>J6</f>
        <v>3203.2000000000003</v>
      </c>
      <c r="H18" s="40"/>
      <c r="I18" s="45">
        <f>K9</f>
        <v>2183.6799999999998</v>
      </c>
      <c r="J18" s="40"/>
      <c r="K18" s="45">
        <f>L11</f>
        <v>4210.4400000000005</v>
      </c>
      <c r="L18" s="40"/>
    </row>
    <row r="19" ht="15" customHeight="1">
      <c r="A19" s="55"/>
      <c r="B19" s="56"/>
      <c r="C19" s="54"/>
      <c r="D19" s="54"/>
      <c r="E19" s="57">
        <f>E16+E18</f>
        <v>27590.950000000001</v>
      </c>
      <c r="F19" s="54"/>
      <c r="G19" s="57">
        <f>G16+G18</f>
        <v>26212.110565333336</v>
      </c>
      <c r="H19" s="40"/>
      <c r="I19" s="45">
        <f>I17+I18</f>
        <v>26112.946987946671</v>
      </c>
      <c r="J19" s="40"/>
      <c r="K19" s="45">
        <f>K17+L11</f>
        <v>29096.877667464541</v>
      </c>
      <c r="L19" s="40"/>
    </row>
    <row r="20" ht="15" customHeight="1">
      <c r="A20" s="47" t="s">
        <v>33</v>
      </c>
      <c r="B20" s="48"/>
      <c r="C20" s="58"/>
      <c r="D20" s="58"/>
      <c r="E20" s="59">
        <f>ROUNDUP(E19,-0.5)</f>
        <v>27591</v>
      </c>
      <c r="F20" s="58"/>
      <c r="G20" s="59">
        <f>ROUNDDOWN(G19,-0.5)</f>
        <v>26212</v>
      </c>
      <c r="H20" s="58"/>
      <c r="I20" s="59">
        <f>ROUNDUP(I19,-0.5)</f>
        <v>26113</v>
      </c>
      <c r="J20" s="58"/>
      <c r="K20" s="59">
        <f>ROUNDUP(K19,-0.5)</f>
        <v>29097</v>
      </c>
      <c r="L20" s="58"/>
    </row>
    <row r="23" s="60" customFormat="1" ht="15" customHeight="1">
      <c r="A23" s="61"/>
      <c r="B23" s="60"/>
      <c r="C23" s="60"/>
      <c r="D23" s="60"/>
      <c r="E23" s="60"/>
      <c r="F23" s="60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0"/>
      <c r="AJ23" s="60"/>
      <c r="AK23" s="60"/>
      <c r="AL23" s="60"/>
      <c r="AM23" s="60"/>
      <c r="AN23" s="60"/>
      <c r="AO23" s="60"/>
      <c r="AP23" s="60"/>
      <c r="AQ23" s="60"/>
      <c r="AR23" s="60"/>
      <c r="AS23" s="60"/>
      <c r="AT23" s="60"/>
      <c r="AU23" s="60"/>
      <c r="AV23" s="60"/>
      <c r="AW23" s="60"/>
      <c r="AX23" s="60"/>
      <c r="AY23" s="60"/>
      <c r="AZ23" s="60"/>
      <c r="BA23" s="60"/>
      <c r="BB23" s="60"/>
      <c r="BC23" s="60"/>
      <c r="BD23" s="60"/>
      <c r="BE23" s="60"/>
      <c r="BF23" s="60"/>
      <c r="BG23" s="60"/>
      <c r="BH23" s="60"/>
      <c r="BI23" s="60"/>
      <c r="BJ23" s="60"/>
      <c r="BK23" s="60"/>
      <c r="BL23" s="60"/>
      <c r="BM23" s="60"/>
      <c r="BN23" s="60"/>
      <c r="BO23" s="60"/>
      <c r="BP23" s="60"/>
      <c r="BQ23" s="60"/>
      <c r="BR23" s="60"/>
      <c r="BS23" s="60"/>
      <c r="BT23" s="60"/>
      <c r="BU23" s="60"/>
      <c r="BV23" s="60"/>
      <c r="BW23" s="60"/>
      <c r="BX23" s="60"/>
      <c r="BY23" s="60"/>
      <c r="BZ23" s="60"/>
      <c r="CA23" s="60"/>
      <c r="CB23" s="60"/>
      <c r="CC23" s="60"/>
      <c r="CD23" s="60"/>
      <c r="CE23" s="60"/>
      <c r="CF23" s="60"/>
      <c r="CG23" s="60"/>
      <c r="CH23" s="60"/>
      <c r="CI23" s="60"/>
      <c r="CJ23" s="60"/>
      <c r="CK23" s="60"/>
      <c r="CL23" s="60"/>
      <c r="CM23" s="60"/>
      <c r="CN23" s="60"/>
      <c r="CO23" s="60"/>
      <c r="CP23" s="60"/>
      <c r="CQ23" s="60"/>
      <c r="CR23" s="60"/>
      <c r="CS23" s="60"/>
      <c r="CT23" s="60"/>
      <c r="CU23" s="60"/>
      <c r="CV23" s="60"/>
      <c r="CW23" s="60"/>
      <c r="CX23" s="60"/>
      <c r="CY23" s="60"/>
      <c r="CZ23" s="60"/>
      <c r="DA23" s="60"/>
      <c r="DB23" s="60"/>
      <c r="DC23" s="60"/>
      <c r="DD23" s="60"/>
      <c r="DE23" s="60"/>
      <c r="DF23" s="60"/>
      <c r="DG23" s="60"/>
      <c r="DH23" s="60"/>
      <c r="DI23" s="60"/>
      <c r="DJ23" s="60"/>
      <c r="DK23" s="60"/>
      <c r="DL23" s="60"/>
      <c r="DM23" s="60"/>
      <c r="DN23" s="60"/>
      <c r="DO23" s="60"/>
      <c r="DP23" s="60"/>
      <c r="DQ23" s="60"/>
      <c r="DR23" s="60"/>
      <c r="DS23" s="60"/>
      <c r="DT23" s="60"/>
      <c r="DU23" s="60"/>
      <c r="DV23" s="60"/>
      <c r="DW23" s="60"/>
      <c r="DX23" s="60"/>
      <c r="DY23" s="60"/>
      <c r="DZ23" s="60"/>
      <c r="EA23" s="60"/>
      <c r="EB23" s="60"/>
      <c r="EC23" s="60"/>
      <c r="ED23" s="60"/>
      <c r="EE23" s="60"/>
      <c r="EF23" s="60"/>
      <c r="EG23" s="60"/>
      <c r="EH23" s="60"/>
      <c r="EI23" s="60"/>
      <c r="EJ23" s="60"/>
      <c r="EK23" s="60"/>
      <c r="EL23" s="60"/>
      <c r="EM23" s="60"/>
      <c r="EN23" s="60"/>
      <c r="EO23" s="60"/>
      <c r="EP23" s="60"/>
      <c r="EQ23" s="60"/>
      <c r="ER23" s="60"/>
      <c r="ES23" s="60"/>
      <c r="ET23" s="60"/>
      <c r="EU23" s="60"/>
      <c r="EV23" s="60"/>
      <c r="EW23" s="60"/>
      <c r="EX23" s="60"/>
      <c r="EY23" s="60"/>
      <c r="EZ23" s="60"/>
      <c r="FA23" s="60"/>
      <c r="FB23" s="60"/>
      <c r="FC23" s="60"/>
      <c r="FD23" s="60"/>
      <c r="FE23" s="60"/>
      <c r="FF23" s="60"/>
      <c r="FG23" s="60"/>
      <c r="FH23" s="60"/>
      <c r="FI23" s="60"/>
      <c r="FJ23" s="60"/>
      <c r="FK23" s="60"/>
      <c r="FL23" s="60"/>
      <c r="FM23" s="60"/>
      <c r="FN23" s="60"/>
      <c r="FO23" s="60"/>
      <c r="FP23" s="60"/>
      <c r="FQ23" s="60"/>
      <c r="FR23" s="60"/>
      <c r="FS23" s="60"/>
      <c r="FT23" s="60"/>
      <c r="FU23" s="60"/>
      <c r="FV23" s="60"/>
      <c r="FW23" s="60"/>
      <c r="FX23" s="60"/>
      <c r="FY23" s="60"/>
      <c r="FZ23" s="60"/>
      <c r="GA23" s="60"/>
      <c r="GB23" s="60"/>
      <c r="GC23" s="60"/>
      <c r="GD23" s="60"/>
      <c r="GE23" s="60"/>
      <c r="GF23" s="60"/>
      <c r="GG23" s="60"/>
      <c r="GH23" s="60"/>
      <c r="GI23" s="60"/>
      <c r="GJ23" s="60"/>
      <c r="GK23" s="60"/>
      <c r="GL23" s="60"/>
      <c r="GM23" s="60"/>
      <c r="GN23" s="60"/>
      <c r="GO23" s="60"/>
      <c r="GP23" s="60"/>
      <c r="GQ23" s="60"/>
      <c r="GR23" s="60"/>
      <c r="GS23" s="60"/>
      <c r="GT23" s="60"/>
      <c r="GU23" s="60"/>
      <c r="GV23" s="60"/>
      <c r="GW23" s="60"/>
      <c r="GX23" s="60"/>
      <c r="GY23" s="60"/>
      <c r="GZ23" s="60"/>
      <c r="HA23" s="60"/>
      <c r="HB23" s="60"/>
      <c r="HC23" s="60"/>
      <c r="HD23" s="60"/>
      <c r="HE23" s="60"/>
      <c r="HF23" s="60"/>
      <c r="HG23" s="60"/>
      <c r="HH23" s="60"/>
      <c r="HI23" s="60"/>
      <c r="HJ23" s="60"/>
      <c r="HK23" s="60"/>
      <c r="HL23" s="60"/>
      <c r="HM23" s="60"/>
      <c r="HN23" s="60"/>
      <c r="HO23" s="60"/>
      <c r="HP23" s="60"/>
      <c r="HQ23" s="60"/>
      <c r="HR23" s="60"/>
      <c r="HS23" s="60"/>
      <c r="HT23" s="60"/>
      <c r="HU23" s="60"/>
      <c r="HV23" s="60"/>
      <c r="HW23" s="60"/>
      <c r="HX23" s="60"/>
      <c r="HY23" s="60"/>
      <c r="HZ23" s="60"/>
      <c r="IA23" s="60"/>
      <c r="IB23" s="60"/>
      <c r="IC23" s="60"/>
      <c r="ID23" s="60"/>
      <c r="IE23" s="60"/>
      <c r="IF23" s="60"/>
      <c r="IG23" s="60"/>
      <c r="IH23" s="60"/>
      <c r="II23" s="60"/>
      <c r="IJ23" s="60"/>
      <c r="IK23" s="60"/>
      <c r="IL23" s="60"/>
      <c r="IM23" s="60"/>
      <c r="IN23" s="60"/>
      <c r="IO23" s="60"/>
      <c r="IP23" s="60"/>
      <c r="IQ23" s="60"/>
      <c r="IR23" s="60"/>
      <c r="IS23" s="60"/>
      <c r="IT23" s="60"/>
      <c r="IU23" s="60"/>
      <c r="IV23" s="60"/>
    </row>
    <row r="24" s="60" customFormat="1" ht="15" customHeight="1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0"/>
      <c r="AS24" s="60"/>
      <c r="AT24" s="60"/>
      <c r="AU24" s="60"/>
      <c r="AV24" s="60"/>
      <c r="AW24" s="60"/>
      <c r="AX24" s="60"/>
      <c r="AY24" s="60"/>
      <c r="AZ24" s="60"/>
      <c r="BA24" s="60"/>
      <c r="BB24" s="60"/>
      <c r="BC24" s="60"/>
      <c r="BD24" s="60"/>
      <c r="BE24" s="60"/>
      <c r="BF24" s="60"/>
      <c r="BG24" s="60"/>
      <c r="BH24" s="60"/>
      <c r="BI24" s="60"/>
      <c r="BJ24" s="60"/>
      <c r="BK24" s="60"/>
      <c r="BL24" s="60"/>
      <c r="BM24" s="60"/>
      <c r="BN24" s="60"/>
      <c r="BO24" s="60"/>
      <c r="BP24" s="60"/>
      <c r="BQ24" s="60"/>
      <c r="BR24" s="60"/>
      <c r="BS24" s="60"/>
      <c r="BT24" s="60"/>
      <c r="BU24" s="60"/>
      <c r="BV24" s="60"/>
      <c r="BW24" s="60"/>
      <c r="BX24" s="60"/>
      <c r="BY24" s="60"/>
      <c r="BZ24" s="60"/>
      <c r="CA24" s="60"/>
      <c r="CB24" s="60"/>
      <c r="CC24" s="60"/>
      <c r="CD24" s="60"/>
      <c r="CE24" s="60"/>
      <c r="CF24" s="60"/>
      <c r="CG24" s="60"/>
      <c r="CH24" s="60"/>
      <c r="CI24" s="60"/>
      <c r="CJ24" s="60"/>
      <c r="CK24" s="60"/>
      <c r="CL24" s="60"/>
      <c r="CM24" s="60"/>
      <c r="CN24" s="60"/>
      <c r="CO24" s="60"/>
      <c r="CP24" s="60"/>
      <c r="CQ24" s="60"/>
      <c r="CR24" s="60"/>
      <c r="CS24" s="60"/>
      <c r="CT24" s="60"/>
      <c r="CU24" s="60"/>
      <c r="CV24" s="60"/>
      <c r="CW24" s="60"/>
      <c r="CX24" s="60"/>
      <c r="CY24" s="60"/>
      <c r="CZ24" s="60"/>
      <c r="DA24" s="60"/>
      <c r="DB24" s="60"/>
      <c r="DC24" s="60"/>
      <c r="DD24" s="60"/>
      <c r="DE24" s="60"/>
      <c r="DF24" s="60"/>
      <c r="DG24" s="60"/>
      <c r="DH24" s="60"/>
      <c r="DI24" s="60"/>
      <c r="DJ24" s="60"/>
      <c r="DK24" s="60"/>
      <c r="DL24" s="60"/>
      <c r="DM24" s="60"/>
      <c r="DN24" s="60"/>
      <c r="DO24" s="60"/>
      <c r="DP24" s="60"/>
      <c r="DQ24" s="60"/>
      <c r="DR24" s="60"/>
      <c r="DS24" s="60"/>
      <c r="DT24" s="60"/>
      <c r="DU24" s="60"/>
      <c r="DV24" s="60"/>
      <c r="DW24" s="60"/>
      <c r="DX24" s="60"/>
      <c r="DY24" s="60"/>
      <c r="DZ24" s="60"/>
      <c r="EA24" s="60"/>
      <c r="EB24" s="60"/>
      <c r="EC24" s="60"/>
      <c r="ED24" s="60"/>
      <c r="EE24" s="60"/>
      <c r="EF24" s="60"/>
      <c r="EG24" s="60"/>
      <c r="EH24" s="60"/>
      <c r="EI24" s="60"/>
      <c r="EJ24" s="60"/>
      <c r="EK24" s="60"/>
      <c r="EL24" s="60"/>
      <c r="EM24" s="60"/>
      <c r="EN24" s="60"/>
      <c r="EO24" s="60"/>
      <c r="EP24" s="60"/>
      <c r="EQ24" s="60"/>
      <c r="ER24" s="60"/>
      <c r="ES24" s="60"/>
      <c r="ET24" s="60"/>
      <c r="EU24" s="60"/>
      <c r="EV24" s="60"/>
      <c r="EW24" s="60"/>
      <c r="EX24" s="60"/>
      <c r="EY24" s="60"/>
      <c r="EZ24" s="60"/>
      <c r="FA24" s="60"/>
      <c r="FB24" s="60"/>
      <c r="FC24" s="60"/>
      <c r="FD24" s="60"/>
      <c r="FE24" s="60"/>
      <c r="FF24" s="60"/>
      <c r="FG24" s="60"/>
      <c r="FH24" s="60"/>
      <c r="FI24" s="60"/>
      <c r="FJ24" s="60"/>
      <c r="FK24" s="60"/>
      <c r="FL24" s="60"/>
      <c r="FM24" s="60"/>
      <c r="FN24" s="60"/>
      <c r="FO24" s="60"/>
      <c r="FP24" s="60"/>
      <c r="FQ24" s="60"/>
      <c r="FR24" s="60"/>
      <c r="FS24" s="60"/>
      <c r="FT24" s="60"/>
      <c r="FU24" s="60"/>
      <c r="FV24" s="60"/>
      <c r="FW24" s="60"/>
      <c r="FX24" s="60"/>
      <c r="FY24" s="60"/>
      <c r="FZ24" s="60"/>
      <c r="GA24" s="60"/>
      <c r="GB24" s="60"/>
      <c r="GC24" s="60"/>
      <c r="GD24" s="60"/>
      <c r="GE24" s="60"/>
      <c r="GF24" s="60"/>
      <c r="GG24" s="60"/>
      <c r="GH24" s="60"/>
      <c r="GI24" s="60"/>
      <c r="GJ24" s="60"/>
      <c r="GK24" s="60"/>
      <c r="GL24" s="60"/>
      <c r="GM24" s="60"/>
      <c r="GN24" s="60"/>
      <c r="GO24" s="60"/>
      <c r="GP24" s="60"/>
      <c r="GQ24" s="60"/>
      <c r="GR24" s="60"/>
      <c r="GS24" s="60"/>
      <c r="GT24" s="60"/>
      <c r="GU24" s="60"/>
      <c r="GV24" s="60"/>
      <c r="GW24" s="60"/>
      <c r="GX24" s="60"/>
      <c r="GY24" s="60"/>
      <c r="GZ24" s="60"/>
      <c r="HA24" s="60"/>
      <c r="HB24" s="60"/>
      <c r="HC24" s="60"/>
      <c r="HD24" s="60"/>
      <c r="HE24" s="60"/>
      <c r="HF24" s="60"/>
      <c r="HG24" s="60"/>
      <c r="HH24" s="60"/>
      <c r="HI24" s="60"/>
      <c r="HJ24" s="60"/>
      <c r="HK24" s="60"/>
      <c r="HL24" s="60"/>
      <c r="HM24" s="60"/>
      <c r="HN24" s="60"/>
      <c r="HO24" s="60"/>
      <c r="HP24" s="60"/>
      <c r="HQ24" s="60"/>
      <c r="HR24" s="60"/>
      <c r="HS24" s="60"/>
      <c r="HT24" s="60"/>
      <c r="HU24" s="60"/>
      <c r="HV24" s="60"/>
      <c r="HW24" s="60"/>
      <c r="HX24" s="60"/>
      <c r="HY24" s="60"/>
      <c r="HZ24" s="60"/>
      <c r="IA24" s="60"/>
      <c r="IB24" s="60"/>
      <c r="IC24" s="60"/>
      <c r="ID24" s="60"/>
      <c r="IE24" s="60"/>
      <c r="IF24" s="60"/>
      <c r="IG24" s="60"/>
      <c r="IH24" s="60"/>
      <c r="II24" s="60"/>
      <c r="IJ24" s="60"/>
      <c r="IK24" s="60"/>
      <c r="IL24" s="60"/>
      <c r="IM24" s="60"/>
      <c r="IN24" s="60"/>
      <c r="IO24" s="60"/>
      <c r="IP24" s="60"/>
      <c r="IQ24" s="60"/>
      <c r="IR24" s="60"/>
      <c r="IS24" s="60"/>
      <c r="IT24" s="60"/>
      <c r="IU24" s="60"/>
      <c r="IV24" s="60"/>
    </row>
  </sheetData>
  <mergeCells count="11">
    <mergeCell ref="J1:L1"/>
    <mergeCell ref="A2:L2"/>
    <mergeCell ref="A13:B14"/>
    <mergeCell ref="C13:C14"/>
    <mergeCell ref="D13:D14"/>
    <mergeCell ref="E13:E14"/>
    <mergeCell ref="F13:F14"/>
    <mergeCell ref="G13:L13"/>
    <mergeCell ref="A16:B16"/>
    <mergeCell ref="A17:B17"/>
    <mergeCell ref="A20:B20"/>
  </mergeCells>
  <printOptions headings="0" gridLines="0"/>
  <pageMargins left="0.70866099999999987" right="0.70866099999999987" top="0.748031" bottom="0.748031" header="0.31496099999999999" footer="0.31496099999999999"/>
  <pageSetup paperSize="9" scale="56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Ася Александровна</dc:creator>
  <cp:revision>20</cp:revision>
  <dcterms:created xsi:type="dcterms:W3CDTF">2020-04-16T07:46:00Z</dcterms:created>
  <dcterms:modified xsi:type="dcterms:W3CDTF">2025-06-25T08:17:08Z</dcterms:modified>
  <cp:version>1048576</cp:version>
</cp:coreProperties>
</file>